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125"/>
  </bookViews>
  <sheets>
    <sheet name="公用经费（计算稿） (修改后)" sheetId="1" r:id="rId1"/>
    <sheet name="Sheet1" sheetId="2" r:id="rId2"/>
  </sheets>
  <definedNames>
    <definedName name="_xlnm.Print_Titles" localSheetId="0">'公用经费（计算稿） (修改后)'!$4:5</definedName>
    <definedName name="_xlnm._FilterDatabase" localSheetId="0" hidden="1">'公用经费（计算稿） (修改后)'!$A$6:$J$53</definedName>
  </definedNames>
  <calcPr calcId="144525"/>
</workbook>
</file>

<file path=xl/sharedStrings.xml><?xml version="1.0" encoding="utf-8"?>
<sst xmlns="http://schemas.openxmlformats.org/spreadsheetml/2006/main" count="71">
  <si>
    <t>附件1</t>
  </si>
  <si>
    <t>2025年义务教育阶段公用经费转移支付资金安排表</t>
  </si>
  <si>
    <t>单位：万元</t>
  </si>
  <si>
    <t>序号</t>
  </si>
  <si>
    <t>学校名称</t>
  </si>
  <si>
    <t>2025年应下达资金</t>
  </si>
  <si>
    <t>闽财教指[2024]87号、荔财教[2024]72号已提前下达资金</t>
  </si>
  <si>
    <t>本次下达资金</t>
  </si>
  <si>
    <t>备注</t>
  </si>
  <si>
    <t>免学费及公用经费</t>
  </si>
  <si>
    <t>不足100人按100人核定公用经费</t>
  </si>
  <si>
    <t>不足200人按200人核定公用经费</t>
  </si>
  <si>
    <t>公办义务教育学校寄宿生公用经费</t>
  </si>
  <si>
    <t>合计</t>
  </si>
  <si>
    <t>其中：</t>
  </si>
  <si>
    <t>中央资金</t>
  </si>
  <si>
    <t>省级资金</t>
  </si>
  <si>
    <t>市级资金</t>
  </si>
  <si>
    <r>
      <rPr>
        <b/>
        <sz val="12"/>
        <rFont val="仿宋_GB2312"/>
        <charset val="134"/>
      </rPr>
      <t>区级资金</t>
    </r>
    <r>
      <rPr>
        <b/>
        <sz val="11"/>
        <rFont val="仿宋_GB2312"/>
        <charset val="134"/>
      </rPr>
      <t>（年初预算安排）</t>
    </r>
  </si>
  <si>
    <r>
      <rPr>
        <b/>
        <sz val="12"/>
        <rFont val="仿宋_GB2312"/>
        <charset val="134"/>
      </rPr>
      <t>市区级资金</t>
    </r>
    <r>
      <rPr>
        <b/>
        <sz val="11"/>
        <rFont val="仿宋_GB2312"/>
        <charset val="134"/>
      </rPr>
      <t>（年初预算安排）</t>
    </r>
  </si>
  <si>
    <t>市区级资金</t>
  </si>
  <si>
    <t>荔城区</t>
  </si>
  <si>
    <t>莆田四中</t>
  </si>
  <si>
    <t xml:space="preserve">     　　　1.支出款列“2050203初中教育”科目        
2.民办学校公用经费指标列入区教育局，由区教育局据实拨付给学校。</t>
  </si>
  <si>
    <t>莆田八中</t>
  </si>
  <si>
    <t>莆田九中</t>
  </si>
  <si>
    <t>莆田十五中</t>
  </si>
  <si>
    <t>莆田十六中</t>
  </si>
  <si>
    <t>田家炳中学</t>
  </si>
  <si>
    <t>莆田二十四中</t>
  </si>
  <si>
    <t>中山中学</t>
  </si>
  <si>
    <t>新度中学</t>
  </si>
  <si>
    <t>渠桥二中</t>
  </si>
  <si>
    <t>东洋中学</t>
  </si>
  <si>
    <t>沙堤中学</t>
  </si>
  <si>
    <t>清江中学</t>
  </si>
  <si>
    <t>岱峰中学</t>
  </si>
  <si>
    <t>埕头中学</t>
  </si>
  <si>
    <t>砺青中学</t>
  </si>
  <si>
    <t>砺志学校</t>
  </si>
  <si>
    <r>
      <rPr>
        <sz val="12"/>
        <rFont val="仿宋_GB2312"/>
        <charset val="134"/>
      </rPr>
      <t>南少林学校</t>
    </r>
    <r>
      <rPr>
        <sz val="10"/>
        <rFont val="仿宋_GB2312"/>
        <charset val="134"/>
      </rPr>
      <t>（初中）</t>
    </r>
  </si>
  <si>
    <t>初中小计</t>
  </si>
  <si>
    <t>麟峰小学</t>
  </si>
  <si>
    <t xml:space="preserve">      　　　1.支出款列“2050202小学教育”科目        
2.民办学校公用经费指标列入区教育局，由区教育局据实拨付给学校。</t>
  </si>
  <si>
    <t>梅峰小学</t>
  </si>
  <si>
    <t>新溪小学</t>
  </si>
  <si>
    <t>第一实小</t>
  </si>
  <si>
    <t>第二实小</t>
  </si>
  <si>
    <t>第三实小</t>
  </si>
  <si>
    <t>第四实小</t>
  </si>
  <si>
    <t>教师进修学校附属小学</t>
  </si>
  <si>
    <t>拱辰中心</t>
  </si>
  <si>
    <t>西洙中心</t>
  </si>
  <si>
    <t>西天尾中心</t>
  </si>
  <si>
    <t>黄石中心</t>
  </si>
  <si>
    <t>东甲中心</t>
  </si>
  <si>
    <t>江东中心</t>
  </si>
  <si>
    <t>沙堤中心</t>
  </si>
  <si>
    <t>八一中心</t>
  </si>
  <si>
    <t>新度中心</t>
  </si>
  <si>
    <t>郑坂中心</t>
  </si>
  <si>
    <t>善乡中心</t>
  </si>
  <si>
    <t>北高中心</t>
  </si>
  <si>
    <t>岱峰中心</t>
  </si>
  <si>
    <t>埕头中心</t>
  </si>
  <si>
    <t>砺青小学</t>
  </si>
  <si>
    <t>金鹰学校</t>
  </si>
  <si>
    <t>南少林学校（小学）</t>
  </si>
  <si>
    <t>德翰小学</t>
  </si>
  <si>
    <t>砺志学校（小学）</t>
  </si>
  <si>
    <t>小学小计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</si>
</sst>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9">
    <font>
      <sz val="11"/>
      <color indexed="8"/>
      <name val="宋体"/>
      <charset val="134"/>
    </font>
    <font>
      <b/>
      <sz val="12"/>
      <name val="仿宋_GB2312"/>
      <charset val="134"/>
    </font>
    <font>
      <b/>
      <sz val="11"/>
      <color indexed="8"/>
      <name val="仿宋_GB2312"/>
      <charset val="134"/>
    </font>
    <font>
      <sz val="12"/>
      <name val="仿宋_GB2312"/>
      <charset val="134"/>
    </font>
    <font>
      <sz val="18"/>
      <name val="黑体"/>
      <charset val="134"/>
    </font>
    <font>
      <sz val="11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0"/>
      <color indexed="8"/>
      <name val="仿宋_GB2312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52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60"/>
      <name val="宋体"/>
      <charset val="0"/>
    </font>
    <font>
      <b/>
      <sz val="11"/>
      <color indexed="8"/>
      <name val="宋体"/>
      <charset val="0"/>
    </font>
    <font>
      <b/>
      <sz val="15"/>
      <color indexed="62"/>
      <name val="宋体"/>
      <charset val="134"/>
    </font>
    <font>
      <b/>
      <sz val="11"/>
      <color indexed="9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52"/>
      <name val="宋体"/>
      <charset val="0"/>
    </font>
    <font>
      <b/>
      <sz val="11"/>
      <name val="仿宋_GB2312"/>
      <charset val="134"/>
    </font>
    <font>
      <sz val="10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11" fillId="6" borderId="10" applyNumberFormat="0" applyAlignment="0" applyProtection="0">
      <alignment vertical="center"/>
    </xf>
    <xf numFmtId="0" fontId="17" fillId="11" borderId="1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FFFF"/>
    </mruColors>
  </color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69"/>
  <sheetViews>
    <sheetView tabSelected="1" view="pageBreakPreview" zoomScale="90" zoomScaleNormal="90" zoomScaleSheetLayoutView="90" workbookViewId="0">
      <pane xSplit="2" ySplit="7" topLeftCell="C8" activePane="bottomRight" state="frozen"/>
      <selection/>
      <selection pane="topRight"/>
      <selection pane="bottomLeft"/>
      <selection pane="bottomRight" activeCell="K16" sqref="K16"/>
    </sheetView>
  </sheetViews>
  <sheetFormatPr defaultColWidth="10" defaultRowHeight="14.25"/>
  <cols>
    <col min="1" max="1" width="7.36666666666667" style="5" customWidth="1"/>
    <col min="2" max="2" width="14.6416666666667" style="5" customWidth="1"/>
    <col min="3" max="6" width="10.6666666666667" style="5" customWidth="1"/>
    <col min="7" max="8" width="10.85" style="5" customWidth="1"/>
    <col min="9" max="10" width="10.45" style="5" customWidth="1"/>
    <col min="11" max="12" width="10.6666666666667" style="5" customWidth="1"/>
    <col min="13" max="13" width="9.66666666666667" style="5" customWidth="1"/>
    <col min="14" max="14" width="10.3166666666667" style="5" customWidth="1"/>
    <col min="15" max="16" width="9.44166666666667" style="5" customWidth="1"/>
    <col min="17" max="18" width="9.93333333333333" style="5" customWidth="1"/>
    <col min="19" max="19" width="11.525" style="5" customWidth="1"/>
    <col min="20" max="20" width="8.23333333333333" style="6" customWidth="1"/>
    <col min="21" max="253" width="10" style="5" customWidth="1"/>
    <col min="254" max="16372" width="10" style="5"/>
    <col min="16373" max="16384" width="10" style="7"/>
  </cols>
  <sheetData>
    <row r="1" ht="22" customHeight="1" spans="1:1">
      <c r="A1" s="5" t="s">
        <v>0</v>
      </c>
    </row>
    <row r="2" ht="24" customHeight="1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45"/>
    </row>
    <row r="3" s="1" customFormat="1" ht="17" customHeight="1" spans="1:20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31"/>
      <c r="Q3" s="31"/>
      <c r="R3" s="31"/>
      <c r="S3" s="46" t="s">
        <v>2</v>
      </c>
      <c r="T3" s="47"/>
    </row>
    <row r="4" s="2" customFormat="1" ht="33" customHeight="1" spans="1:20">
      <c r="A4" s="10" t="s">
        <v>3</v>
      </c>
      <c r="B4" s="10" t="s">
        <v>4</v>
      </c>
      <c r="C4" s="10" t="s">
        <v>5</v>
      </c>
      <c r="D4" s="10"/>
      <c r="E4" s="10"/>
      <c r="F4" s="10"/>
      <c r="G4" s="10"/>
      <c r="H4" s="10"/>
      <c r="I4" s="10"/>
      <c r="J4" s="10"/>
      <c r="K4" s="32" t="s">
        <v>6</v>
      </c>
      <c r="L4" s="33"/>
      <c r="M4" s="33"/>
      <c r="N4" s="33"/>
      <c r="O4" s="34"/>
      <c r="P4" s="32" t="s">
        <v>7</v>
      </c>
      <c r="Q4" s="33"/>
      <c r="R4" s="33"/>
      <c r="S4" s="34"/>
      <c r="T4" s="48" t="s">
        <v>8</v>
      </c>
    </row>
    <row r="5" s="3" customFormat="1" ht="23" customHeight="1" spans="1:20">
      <c r="A5" s="10"/>
      <c r="B5" s="10"/>
      <c r="C5" s="11" t="s">
        <v>9</v>
      </c>
      <c r="D5" s="11" t="s">
        <v>10</v>
      </c>
      <c r="E5" s="11" t="s">
        <v>11</v>
      </c>
      <c r="F5" s="11" t="s">
        <v>12</v>
      </c>
      <c r="G5" s="11" t="s">
        <v>13</v>
      </c>
      <c r="H5" s="10" t="s">
        <v>14</v>
      </c>
      <c r="I5" s="10"/>
      <c r="J5" s="10"/>
      <c r="K5" s="10" t="s">
        <v>13</v>
      </c>
      <c r="L5" s="10" t="s">
        <v>15</v>
      </c>
      <c r="M5" s="10" t="s">
        <v>16</v>
      </c>
      <c r="N5" s="10" t="s">
        <v>17</v>
      </c>
      <c r="O5" s="10" t="s">
        <v>18</v>
      </c>
      <c r="P5" s="10" t="s">
        <v>13</v>
      </c>
      <c r="Q5" s="10" t="s">
        <v>15</v>
      </c>
      <c r="R5" s="10" t="s">
        <v>16</v>
      </c>
      <c r="S5" s="10" t="s">
        <v>19</v>
      </c>
      <c r="T5" s="48"/>
    </row>
    <row r="6" s="4" customFormat="1" ht="43" customHeight="1" spans="1:20">
      <c r="A6" s="10"/>
      <c r="B6" s="10"/>
      <c r="C6" s="12"/>
      <c r="D6" s="12"/>
      <c r="E6" s="12"/>
      <c r="F6" s="12"/>
      <c r="G6" s="12"/>
      <c r="H6" s="10" t="s">
        <v>15</v>
      </c>
      <c r="I6" s="10" t="s">
        <v>16</v>
      </c>
      <c r="J6" s="10" t="s">
        <v>20</v>
      </c>
      <c r="K6" s="10"/>
      <c r="L6" s="10"/>
      <c r="M6" s="10"/>
      <c r="N6" s="10"/>
      <c r="O6" s="10"/>
      <c r="P6" s="10"/>
      <c r="Q6" s="10"/>
      <c r="R6" s="10"/>
      <c r="S6" s="10"/>
      <c r="T6" s="48"/>
    </row>
    <row r="7" ht="39" customHeight="1" spans="1:20">
      <c r="A7" s="13" t="s">
        <v>21</v>
      </c>
      <c r="B7" s="13"/>
      <c r="C7" s="13">
        <f t="shared" ref="C7:I7" si="0">C26+C54</f>
        <v>7183</v>
      </c>
      <c r="D7" s="13">
        <f t="shared" si="0"/>
        <v>44.4</v>
      </c>
      <c r="E7" s="13">
        <f t="shared" si="0"/>
        <v>78.53</v>
      </c>
      <c r="F7" s="13">
        <f t="shared" si="0"/>
        <v>243.36</v>
      </c>
      <c r="G7" s="13">
        <f t="shared" si="0"/>
        <v>7549.29</v>
      </c>
      <c r="H7" s="13">
        <f t="shared" si="0"/>
        <v>3817</v>
      </c>
      <c r="I7" s="13">
        <f t="shared" si="0"/>
        <v>712.58</v>
      </c>
      <c r="J7" s="13">
        <v>3019.71</v>
      </c>
      <c r="K7" s="13">
        <f t="shared" ref="K7:T7" si="1">K26+K54</f>
        <v>7065</v>
      </c>
      <c r="L7" s="13">
        <f t="shared" si="1"/>
        <v>3861</v>
      </c>
      <c r="M7" s="13">
        <f t="shared" si="1"/>
        <v>378</v>
      </c>
      <c r="N7" s="13">
        <f t="shared" si="1"/>
        <v>456.67</v>
      </c>
      <c r="O7" s="13">
        <f t="shared" si="1"/>
        <v>2369.33</v>
      </c>
      <c r="P7" s="13">
        <f t="shared" si="1"/>
        <v>484.29</v>
      </c>
      <c r="Q7" s="13">
        <f t="shared" si="1"/>
        <v>-44</v>
      </c>
      <c r="R7" s="13">
        <f t="shared" si="1"/>
        <v>334.58</v>
      </c>
      <c r="S7" s="13">
        <f t="shared" si="1"/>
        <v>193.71</v>
      </c>
      <c r="T7" s="49"/>
    </row>
    <row r="8" ht="39" customHeight="1" spans="1:20">
      <c r="A8" s="14">
        <v>1</v>
      </c>
      <c r="B8" s="15" t="s">
        <v>22</v>
      </c>
      <c r="C8" s="14">
        <v>46.17</v>
      </c>
      <c r="D8" s="14"/>
      <c r="E8" s="14"/>
      <c r="F8" s="16">
        <v>2.64</v>
      </c>
      <c r="G8" s="17">
        <f>H8+I8+J8</f>
        <v>48.81</v>
      </c>
      <c r="H8" s="17">
        <v>24.43</v>
      </c>
      <c r="I8" s="35">
        <v>4.86</v>
      </c>
      <c r="J8" s="36">
        <v>19.52</v>
      </c>
      <c r="K8" s="37">
        <f t="shared" ref="K8:K25" si="2">O8+L8+M8+N8</f>
        <v>46</v>
      </c>
      <c r="L8" s="38">
        <v>24.43</v>
      </c>
      <c r="M8" s="38">
        <v>3.16</v>
      </c>
      <c r="N8" s="38">
        <v>3.05</v>
      </c>
      <c r="O8" s="38">
        <v>15.36</v>
      </c>
      <c r="P8" s="39">
        <f>SUM(Q8:S8)</f>
        <v>2.81</v>
      </c>
      <c r="Q8" s="39">
        <f t="shared" ref="Q8:Q25" si="3">H8-L8</f>
        <v>0</v>
      </c>
      <c r="R8" s="39">
        <f t="shared" ref="R8:R25" si="4">I8-M8</f>
        <v>1.7</v>
      </c>
      <c r="S8" s="39">
        <f>J8-N8-O8</f>
        <v>1.11</v>
      </c>
      <c r="T8" s="50" t="s">
        <v>23</v>
      </c>
    </row>
    <row r="9" ht="33" customHeight="1" spans="1:20">
      <c r="A9" s="14">
        <v>2</v>
      </c>
      <c r="B9" s="15" t="s">
        <v>24</v>
      </c>
      <c r="C9" s="14">
        <v>221.07</v>
      </c>
      <c r="D9" s="16"/>
      <c r="E9" s="14"/>
      <c r="F9" s="16">
        <v>30.84</v>
      </c>
      <c r="G9" s="17">
        <f t="shared" ref="G9:G25" si="5">H9+I9+J9</f>
        <v>251.91</v>
      </c>
      <c r="H9" s="17">
        <v>129.2</v>
      </c>
      <c r="I9" s="35">
        <v>21.95</v>
      </c>
      <c r="J9" s="36">
        <v>100.76</v>
      </c>
      <c r="K9" s="37">
        <f t="shared" si="2"/>
        <v>236.37</v>
      </c>
      <c r="L9" s="38">
        <v>129.2</v>
      </c>
      <c r="M9" s="38">
        <v>12.62</v>
      </c>
      <c r="N9" s="38">
        <v>15.52</v>
      </c>
      <c r="O9" s="38">
        <v>79.03</v>
      </c>
      <c r="P9" s="39">
        <f t="shared" ref="P9:P25" si="6">SUM(Q9:S9)</f>
        <v>15.54</v>
      </c>
      <c r="Q9" s="39">
        <f t="shared" si="3"/>
        <v>0</v>
      </c>
      <c r="R9" s="39">
        <f t="shared" si="4"/>
        <v>9.33</v>
      </c>
      <c r="S9" s="39">
        <f t="shared" ref="S9:S25" si="7">J9-N9-O9</f>
        <v>6.20999999999999</v>
      </c>
      <c r="T9" s="51"/>
    </row>
    <row r="10" ht="33" customHeight="1" spans="1:20">
      <c r="A10" s="14">
        <v>3</v>
      </c>
      <c r="B10" s="15" t="s">
        <v>25</v>
      </c>
      <c r="C10" s="14">
        <v>363.85</v>
      </c>
      <c r="D10" s="16"/>
      <c r="E10" s="14"/>
      <c r="F10" s="16">
        <v>39.84</v>
      </c>
      <c r="G10" s="17">
        <f t="shared" si="5"/>
        <v>403.69</v>
      </c>
      <c r="H10" s="17">
        <v>207.04</v>
      </c>
      <c r="I10" s="35">
        <v>35.17</v>
      </c>
      <c r="J10" s="36">
        <v>161.48</v>
      </c>
      <c r="K10" s="37">
        <f t="shared" si="2"/>
        <v>378.78</v>
      </c>
      <c r="L10" s="38">
        <v>207.04</v>
      </c>
      <c r="M10" s="38">
        <v>20.23</v>
      </c>
      <c r="N10" s="38">
        <v>24.88</v>
      </c>
      <c r="O10" s="38">
        <v>126.63</v>
      </c>
      <c r="P10" s="39">
        <f t="shared" si="6"/>
        <v>24.91</v>
      </c>
      <c r="Q10" s="39">
        <f t="shared" si="3"/>
        <v>0</v>
      </c>
      <c r="R10" s="39">
        <f t="shared" si="4"/>
        <v>14.94</v>
      </c>
      <c r="S10" s="39">
        <f t="shared" si="7"/>
        <v>9.97</v>
      </c>
      <c r="T10" s="51"/>
    </row>
    <row r="11" ht="33" customHeight="1" spans="1:20">
      <c r="A11" s="14">
        <v>4</v>
      </c>
      <c r="B11" s="15" t="s">
        <v>26</v>
      </c>
      <c r="C11" s="14">
        <v>108.02</v>
      </c>
      <c r="D11" s="16"/>
      <c r="E11" s="14"/>
      <c r="F11" s="16">
        <v>4.8</v>
      </c>
      <c r="G11" s="17">
        <f t="shared" si="5"/>
        <v>112.82</v>
      </c>
      <c r="H11" s="17">
        <v>57.86</v>
      </c>
      <c r="I11" s="35">
        <v>9.83</v>
      </c>
      <c r="J11" s="36">
        <v>45.13</v>
      </c>
      <c r="K11" s="37">
        <f t="shared" si="2"/>
        <v>105.86</v>
      </c>
      <c r="L11" s="38">
        <v>57.86</v>
      </c>
      <c r="M11" s="38">
        <v>5.65</v>
      </c>
      <c r="N11" s="38">
        <v>6.95</v>
      </c>
      <c r="O11" s="38">
        <v>35.4</v>
      </c>
      <c r="P11" s="39">
        <f t="shared" si="6"/>
        <v>6.96</v>
      </c>
      <c r="Q11" s="39">
        <f t="shared" si="3"/>
        <v>0</v>
      </c>
      <c r="R11" s="39">
        <f t="shared" si="4"/>
        <v>4.18</v>
      </c>
      <c r="S11" s="39">
        <f t="shared" si="7"/>
        <v>2.78</v>
      </c>
      <c r="T11" s="51"/>
    </row>
    <row r="12" ht="33" customHeight="1" spans="1:20">
      <c r="A12" s="14">
        <v>5</v>
      </c>
      <c r="B12" s="15" t="s">
        <v>27</v>
      </c>
      <c r="C12" s="14">
        <v>123.12</v>
      </c>
      <c r="D12" s="16"/>
      <c r="E12" s="14"/>
      <c r="F12" s="16">
        <v>0</v>
      </c>
      <c r="G12" s="17">
        <f t="shared" si="5"/>
        <v>123.12</v>
      </c>
      <c r="H12" s="17">
        <v>63.15</v>
      </c>
      <c r="I12" s="35">
        <v>10.72</v>
      </c>
      <c r="J12" s="36">
        <v>49.25</v>
      </c>
      <c r="K12" s="37">
        <f t="shared" si="2"/>
        <v>115.52</v>
      </c>
      <c r="L12" s="38">
        <v>63.15</v>
      </c>
      <c r="M12" s="38">
        <v>6.17</v>
      </c>
      <c r="N12" s="38">
        <v>7.59</v>
      </c>
      <c r="O12" s="38">
        <v>38.61</v>
      </c>
      <c r="P12" s="39">
        <f t="shared" si="6"/>
        <v>7.6</v>
      </c>
      <c r="Q12" s="39">
        <f t="shared" si="3"/>
        <v>0</v>
      </c>
      <c r="R12" s="39">
        <f t="shared" si="4"/>
        <v>4.55</v>
      </c>
      <c r="S12" s="39">
        <f t="shared" si="7"/>
        <v>3.05</v>
      </c>
      <c r="T12" s="51"/>
    </row>
    <row r="13" ht="33" customHeight="1" spans="1:20">
      <c r="A13" s="14">
        <v>6</v>
      </c>
      <c r="B13" s="15" t="s">
        <v>28</v>
      </c>
      <c r="C13" s="14">
        <v>49.31</v>
      </c>
      <c r="D13" s="16"/>
      <c r="E13" s="14"/>
      <c r="F13" s="16">
        <v>5.96</v>
      </c>
      <c r="G13" s="17">
        <f t="shared" si="5"/>
        <v>55.27</v>
      </c>
      <c r="H13" s="17">
        <v>28.35</v>
      </c>
      <c r="I13" s="35">
        <v>4.81</v>
      </c>
      <c r="J13" s="36">
        <v>22.11</v>
      </c>
      <c r="K13" s="37">
        <f t="shared" si="2"/>
        <v>51.86</v>
      </c>
      <c r="L13" s="38">
        <v>28.35</v>
      </c>
      <c r="M13" s="38">
        <v>2.77</v>
      </c>
      <c r="N13" s="38">
        <v>3.41</v>
      </c>
      <c r="O13" s="38">
        <v>17.33</v>
      </c>
      <c r="P13" s="39">
        <f t="shared" si="6"/>
        <v>3.41</v>
      </c>
      <c r="Q13" s="39">
        <f t="shared" si="3"/>
        <v>0</v>
      </c>
      <c r="R13" s="39">
        <f t="shared" si="4"/>
        <v>2.04</v>
      </c>
      <c r="S13" s="39">
        <f t="shared" si="7"/>
        <v>1.37</v>
      </c>
      <c r="T13" s="51"/>
    </row>
    <row r="14" ht="33" customHeight="1" spans="1:20">
      <c r="A14" s="14">
        <v>7</v>
      </c>
      <c r="B14" s="15" t="s">
        <v>29</v>
      </c>
      <c r="C14" s="14">
        <v>113.62</v>
      </c>
      <c r="D14" s="16"/>
      <c r="E14" s="14"/>
      <c r="F14" s="16">
        <v>27.88</v>
      </c>
      <c r="G14" s="17">
        <f t="shared" si="5"/>
        <v>141.5</v>
      </c>
      <c r="H14" s="17">
        <v>72.57</v>
      </c>
      <c r="I14" s="35">
        <v>12.33</v>
      </c>
      <c r="J14" s="36">
        <v>56.6</v>
      </c>
      <c r="K14" s="37">
        <f t="shared" si="2"/>
        <v>132.77</v>
      </c>
      <c r="L14" s="38">
        <v>72.57</v>
      </c>
      <c r="M14" s="38">
        <v>7.09</v>
      </c>
      <c r="N14" s="38">
        <v>8.72</v>
      </c>
      <c r="O14" s="38">
        <v>44.39</v>
      </c>
      <c r="P14" s="39">
        <f t="shared" si="6"/>
        <v>8.73</v>
      </c>
      <c r="Q14" s="39">
        <f t="shared" si="3"/>
        <v>0</v>
      </c>
      <c r="R14" s="39">
        <f t="shared" si="4"/>
        <v>5.24</v>
      </c>
      <c r="S14" s="39">
        <f t="shared" si="7"/>
        <v>3.49</v>
      </c>
      <c r="T14" s="51"/>
    </row>
    <row r="15" ht="33" customHeight="1" spans="1:20">
      <c r="A15" s="14">
        <v>8</v>
      </c>
      <c r="B15" s="15" t="s">
        <v>30</v>
      </c>
      <c r="C15" s="14">
        <v>630.9</v>
      </c>
      <c r="D15" s="16"/>
      <c r="E15" s="14"/>
      <c r="F15" s="16">
        <v>50.2</v>
      </c>
      <c r="G15" s="17">
        <f t="shared" si="5"/>
        <v>681.1</v>
      </c>
      <c r="H15" s="17">
        <v>349.32</v>
      </c>
      <c r="I15" s="35">
        <v>59.34</v>
      </c>
      <c r="J15" s="36">
        <v>272.44</v>
      </c>
      <c r="K15" s="37">
        <f t="shared" si="2"/>
        <v>639.08</v>
      </c>
      <c r="L15" s="38">
        <v>349.32</v>
      </c>
      <c r="M15" s="38">
        <v>34.13</v>
      </c>
      <c r="N15" s="38">
        <v>41.97</v>
      </c>
      <c r="O15" s="38">
        <v>213.66</v>
      </c>
      <c r="P15" s="39">
        <f t="shared" si="6"/>
        <v>42.02</v>
      </c>
      <c r="Q15" s="39">
        <f t="shared" si="3"/>
        <v>0</v>
      </c>
      <c r="R15" s="39">
        <f t="shared" si="4"/>
        <v>25.21</v>
      </c>
      <c r="S15" s="39">
        <f t="shared" si="7"/>
        <v>16.81</v>
      </c>
      <c r="T15" s="51"/>
    </row>
    <row r="16" ht="33" customHeight="1" spans="1:20">
      <c r="A16" s="14">
        <v>9</v>
      </c>
      <c r="B16" s="15" t="s">
        <v>31</v>
      </c>
      <c r="C16" s="14">
        <v>100.51</v>
      </c>
      <c r="D16" s="16"/>
      <c r="E16" s="14"/>
      <c r="F16" s="16">
        <v>10.56</v>
      </c>
      <c r="G16" s="17">
        <f t="shared" si="5"/>
        <v>111.07</v>
      </c>
      <c r="H16" s="17">
        <v>56.97</v>
      </c>
      <c r="I16" s="35">
        <v>9.67</v>
      </c>
      <c r="J16" s="36">
        <v>44.43</v>
      </c>
      <c r="K16" s="37">
        <f t="shared" si="2"/>
        <v>104.22</v>
      </c>
      <c r="L16" s="38">
        <v>56.97</v>
      </c>
      <c r="M16" s="38">
        <v>5.57</v>
      </c>
      <c r="N16" s="38">
        <v>6.84</v>
      </c>
      <c r="O16" s="38">
        <v>34.84</v>
      </c>
      <c r="P16" s="39">
        <f t="shared" si="6"/>
        <v>6.85</v>
      </c>
      <c r="Q16" s="39">
        <f t="shared" si="3"/>
        <v>0</v>
      </c>
      <c r="R16" s="39">
        <f t="shared" si="4"/>
        <v>4.1</v>
      </c>
      <c r="S16" s="39">
        <f t="shared" si="7"/>
        <v>2.75</v>
      </c>
      <c r="T16" s="51"/>
    </row>
    <row r="17" ht="33" customHeight="1" spans="1:20">
      <c r="A17" s="14">
        <v>10</v>
      </c>
      <c r="B17" s="15" t="s">
        <v>32</v>
      </c>
      <c r="C17" s="14">
        <v>83.13</v>
      </c>
      <c r="D17" s="16"/>
      <c r="E17" s="14"/>
      <c r="F17" s="16">
        <v>8.32</v>
      </c>
      <c r="G17" s="17">
        <f t="shared" si="5"/>
        <v>91.45</v>
      </c>
      <c r="H17" s="17">
        <v>46.9</v>
      </c>
      <c r="I17" s="35">
        <v>7.97</v>
      </c>
      <c r="J17" s="36">
        <v>36.58</v>
      </c>
      <c r="K17" s="37">
        <f t="shared" si="2"/>
        <v>85.81</v>
      </c>
      <c r="L17" s="38">
        <v>46.9</v>
      </c>
      <c r="M17" s="38">
        <v>4.58</v>
      </c>
      <c r="N17" s="38">
        <v>5.64</v>
      </c>
      <c r="O17" s="38">
        <v>28.69</v>
      </c>
      <c r="P17" s="39">
        <f t="shared" si="6"/>
        <v>5.64</v>
      </c>
      <c r="Q17" s="39">
        <f t="shared" si="3"/>
        <v>0</v>
      </c>
      <c r="R17" s="39">
        <f t="shared" si="4"/>
        <v>3.39</v>
      </c>
      <c r="S17" s="39">
        <f t="shared" si="7"/>
        <v>2.25</v>
      </c>
      <c r="T17" s="51"/>
    </row>
    <row r="18" ht="33" customHeight="1" spans="1:20">
      <c r="A18" s="14">
        <v>11</v>
      </c>
      <c r="B18" s="15" t="s">
        <v>33</v>
      </c>
      <c r="C18" s="14">
        <v>90.82</v>
      </c>
      <c r="D18" s="16"/>
      <c r="E18" s="14"/>
      <c r="F18" s="16">
        <v>9.96</v>
      </c>
      <c r="G18" s="17">
        <f t="shared" si="5"/>
        <v>100.78</v>
      </c>
      <c r="H18" s="17">
        <v>51.69</v>
      </c>
      <c r="I18" s="35">
        <v>8.78</v>
      </c>
      <c r="J18" s="36">
        <v>40.31</v>
      </c>
      <c r="K18" s="37">
        <f t="shared" si="2"/>
        <v>94.56</v>
      </c>
      <c r="L18" s="38">
        <v>51.69</v>
      </c>
      <c r="M18" s="38">
        <v>5.05</v>
      </c>
      <c r="N18" s="38">
        <v>6.21</v>
      </c>
      <c r="O18" s="38">
        <v>31.61</v>
      </c>
      <c r="P18" s="39">
        <f t="shared" si="6"/>
        <v>6.22</v>
      </c>
      <c r="Q18" s="39">
        <f t="shared" si="3"/>
        <v>0</v>
      </c>
      <c r="R18" s="39">
        <f t="shared" si="4"/>
        <v>3.73</v>
      </c>
      <c r="S18" s="39">
        <f t="shared" si="7"/>
        <v>2.49</v>
      </c>
      <c r="T18" s="51"/>
    </row>
    <row r="19" ht="33" customHeight="1" spans="1:20">
      <c r="A19" s="14">
        <v>12</v>
      </c>
      <c r="B19" s="15" t="s">
        <v>34</v>
      </c>
      <c r="C19" s="14">
        <v>131.48</v>
      </c>
      <c r="D19" s="16"/>
      <c r="E19" s="14"/>
      <c r="F19" s="16">
        <v>8.2</v>
      </c>
      <c r="G19" s="17">
        <f t="shared" si="5"/>
        <v>139.68</v>
      </c>
      <c r="H19" s="17">
        <v>71.64</v>
      </c>
      <c r="I19" s="35">
        <v>12.17</v>
      </c>
      <c r="J19" s="36">
        <v>55.87</v>
      </c>
      <c r="K19" s="37">
        <f t="shared" si="2"/>
        <v>131.06</v>
      </c>
      <c r="L19" s="38">
        <v>71.64</v>
      </c>
      <c r="M19" s="38">
        <v>7</v>
      </c>
      <c r="N19" s="38">
        <v>8.61</v>
      </c>
      <c r="O19" s="38">
        <v>43.81</v>
      </c>
      <c r="P19" s="39">
        <f t="shared" si="6"/>
        <v>8.62</v>
      </c>
      <c r="Q19" s="39">
        <f t="shared" si="3"/>
        <v>0</v>
      </c>
      <c r="R19" s="39">
        <f t="shared" si="4"/>
        <v>5.17</v>
      </c>
      <c r="S19" s="39">
        <f t="shared" si="7"/>
        <v>3.45</v>
      </c>
      <c r="T19" s="51"/>
    </row>
    <row r="20" ht="33" customHeight="1" spans="1:20">
      <c r="A20" s="14">
        <v>13</v>
      </c>
      <c r="B20" s="15" t="s">
        <v>35</v>
      </c>
      <c r="C20" s="14">
        <v>60.9</v>
      </c>
      <c r="D20" s="16"/>
      <c r="E20" s="14"/>
      <c r="F20" s="16">
        <v>6.96</v>
      </c>
      <c r="G20" s="17">
        <f t="shared" si="5"/>
        <v>67.86</v>
      </c>
      <c r="H20" s="17">
        <v>34.8</v>
      </c>
      <c r="I20" s="35">
        <v>5.92</v>
      </c>
      <c r="J20" s="36">
        <v>27.14</v>
      </c>
      <c r="K20" s="37">
        <f t="shared" si="2"/>
        <v>63.67</v>
      </c>
      <c r="L20" s="38">
        <v>34.8</v>
      </c>
      <c r="M20" s="38">
        <v>3.4</v>
      </c>
      <c r="N20" s="38">
        <v>4.18</v>
      </c>
      <c r="O20" s="38">
        <v>21.29</v>
      </c>
      <c r="P20" s="39">
        <f t="shared" si="6"/>
        <v>4.19</v>
      </c>
      <c r="Q20" s="39">
        <f t="shared" si="3"/>
        <v>0</v>
      </c>
      <c r="R20" s="39">
        <f t="shared" si="4"/>
        <v>2.52</v>
      </c>
      <c r="S20" s="39">
        <f t="shared" si="7"/>
        <v>1.67</v>
      </c>
      <c r="T20" s="51"/>
    </row>
    <row r="21" ht="33" customHeight="1" spans="1:20">
      <c r="A21" s="14">
        <v>14</v>
      </c>
      <c r="B21" s="15" t="s">
        <v>36</v>
      </c>
      <c r="C21" s="14">
        <v>87.59</v>
      </c>
      <c r="D21" s="16"/>
      <c r="E21" s="14"/>
      <c r="F21" s="16">
        <v>17.12</v>
      </c>
      <c r="G21" s="17">
        <f t="shared" si="5"/>
        <v>104.71</v>
      </c>
      <c r="H21" s="17">
        <v>53.7</v>
      </c>
      <c r="I21" s="35">
        <v>9.13</v>
      </c>
      <c r="J21" s="36">
        <v>41.88</v>
      </c>
      <c r="K21" s="37">
        <f t="shared" si="2"/>
        <v>98.25</v>
      </c>
      <c r="L21" s="38">
        <v>53.7</v>
      </c>
      <c r="M21" s="38">
        <v>5.25</v>
      </c>
      <c r="N21" s="38">
        <v>6.45</v>
      </c>
      <c r="O21" s="38">
        <v>32.85</v>
      </c>
      <c r="P21" s="39">
        <f t="shared" si="6"/>
        <v>6.46</v>
      </c>
      <c r="Q21" s="39">
        <f t="shared" si="3"/>
        <v>0</v>
      </c>
      <c r="R21" s="39">
        <f t="shared" si="4"/>
        <v>3.88</v>
      </c>
      <c r="S21" s="39">
        <f t="shared" si="7"/>
        <v>2.58</v>
      </c>
      <c r="T21" s="51"/>
    </row>
    <row r="22" ht="33" customHeight="1" spans="1:20">
      <c r="A22" s="14">
        <v>15</v>
      </c>
      <c r="B22" s="15" t="s">
        <v>37</v>
      </c>
      <c r="C22" s="14">
        <v>131.96</v>
      </c>
      <c r="D22" s="16"/>
      <c r="E22" s="14"/>
      <c r="F22" s="16">
        <v>20.08</v>
      </c>
      <c r="G22" s="17">
        <f t="shared" si="5"/>
        <v>152.04</v>
      </c>
      <c r="H22" s="17">
        <v>67.68</v>
      </c>
      <c r="I22" s="35">
        <v>23.54</v>
      </c>
      <c r="J22" s="36">
        <v>60.82</v>
      </c>
      <c r="K22" s="37">
        <f t="shared" si="2"/>
        <v>123.82</v>
      </c>
      <c r="L22" s="38">
        <v>67.68</v>
      </c>
      <c r="M22" s="38">
        <v>6.61</v>
      </c>
      <c r="N22" s="38">
        <v>8.13</v>
      </c>
      <c r="O22" s="38">
        <v>41.4</v>
      </c>
      <c r="P22" s="39">
        <f t="shared" si="6"/>
        <v>28.22</v>
      </c>
      <c r="Q22" s="39">
        <f t="shared" si="3"/>
        <v>0</v>
      </c>
      <c r="R22" s="39">
        <f t="shared" si="4"/>
        <v>16.93</v>
      </c>
      <c r="S22" s="39">
        <f t="shared" si="7"/>
        <v>11.29</v>
      </c>
      <c r="T22" s="51"/>
    </row>
    <row r="23" ht="34" customHeight="1" spans="1:20">
      <c r="A23" s="14">
        <v>16</v>
      </c>
      <c r="B23" s="15" t="s">
        <v>38</v>
      </c>
      <c r="C23" s="14">
        <v>36.29</v>
      </c>
      <c r="D23" s="16"/>
      <c r="E23" s="16"/>
      <c r="F23" s="16"/>
      <c r="G23" s="17">
        <f t="shared" si="5"/>
        <v>36.29</v>
      </c>
      <c r="H23" s="17">
        <v>18.61</v>
      </c>
      <c r="I23" s="35">
        <v>3.16</v>
      </c>
      <c r="J23" s="36">
        <v>14.52</v>
      </c>
      <c r="K23" s="37">
        <f t="shared" si="2"/>
        <v>34.05</v>
      </c>
      <c r="L23" s="38">
        <v>18.61</v>
      </c>
      <c r="M23" s="38">
        <v>1.82</v>
      </c>
      <c r="N23" s="38">
        <v>2.24</v>
      </c>
      <c r="O23" s="38">
        <v>11.38</v>
      </c>
      <c r="P23" s="39">
        <f t="shared" si="6"/>
        <v>2.24</v>
      </c>
      <c r="Q23" s="39">
        <f t="shared" si="3"/>
        <v>0</v>
      </c>
      <c r="R23" s="39">
        <f t="shared" si="4"/>
        <v>1.34</v>
      </c>
      <c r="S23" s="39">
        <f t="shared" si="7"/>
        <v>0.899999999999999</v>
      </c>
      <c r="T23" s="51"/>
    </row>
    <row r="24" ht="34" customHeight="1" spans="1:20">
      <c r="A24" s="14">
        <v>17</v>
      </c>
      <c r="B24" s="15" t="s">
        <v>39</v>
      </c>
      <c r="C24" s="14">
        <v>138.51</v>
      </c>
      <c r="D24" s="16"/>
      <c r="E24" s="16"/>
      <c r="F24" s="16"/>
      <c r="G24" s="18">
        <f t="shared" si="5"/>
        <v>138.51</v>
      </c>
      <c r="H24" s="18">
        <v>30.96</v>
      </c>
      <c r="I24" s="40">
        <v>52.15</v>
      </c>
      <c r="J24" s="41">
        <v>55.4</v>
      </c>
      <c r="K24" s="42">
        <f t="shared" si="2"/>
        <v>129.96</v>
      </c>
      <c r="L24" s="43">
        <v>71.04</v>
      </c>
      <c r="M24" s="43">
        <v>6.94</v>
      </c>
      <c r="N24" s="43">
        <v>8.53</v>
      </c>
      <c r="O24" s="43">
        <v>43.45</v>
      </c>
      <c r="P24" s="44">
        <f t="shared" si="6"/>
        <v>8.55</v>
      </c>
      <c r="Q24" s="44">
        <f t="shared" si="3"/>
        <v>-40.08</v>
      </c>
      <c r="R24" s="44">
        <f t="shared" si="4"/>
        <v>45.21</v>
      </c>
      <c r="S24" s="44">
        <f t="shared" si="7"/>
        <v>3.41999999999999</v>
      </c>
      <c r="T24" s="51"/>
    </row>
    <row r="25" ht="34" customHeight="1" spans="1:20">
      <c r="A25" s="16">
        <v>18</v>
      </c>
      <c r="B25" s="15" t="s">
        <v>40</v>
      </c>
      <c r="C25" s="16">
        <v>3.71</v>
      </c>
      <c r="D25" s="16"/>
      <c r="E25" s="16"/>
      <c r="F25" s="16"/>
      <c r="G25" s="17">
        <f t="shared" si="5"/>
        <v>3.71</v>
      </c>
      <c r="H25" s="17">
        <v>1.9</v>
      </c>
      <c r="I25" s="35">
        <v>0.33</v>
      </c>
      <c r="J25" s="35">
        <v>1.48</v>
      </c>
      <c r="K25" s="37">
        <f t="shared" si="2"/>
        <v>3.48</v>
      </c>
      <c r="L25" s="39">
        <v>1.9</v>
      </c>
      <c r="M25" s="39">
        <v>0.19</v>
      </c>
      <c r="N25" s="39">
        <v>0.23</v>
      </c>
      <c r="O25" s="39">
        <v>1.16</v>
      </c>
      <c r="P25" s="39">
        <f t="shared" si="6"/>
        <v>0.23</v>
      </c>
      <c r="Q25" s="39">
        <f t="shared" si="3"/>
        <v>0</v>
      </c>
      <c r="R25" s="39">
        <f t="shared" si="4"/>
        <v>0.14</v>
      </c>
      <c r="S25" s="39">
        <f t="shared" si="7"/>
        <v>0.0900000000000001</v>
      </c>
      <c r="T25" s="51"/>
    </row>
    <row r="26" ht="26" customHeight="1" spans="1:20">
      <c r="A26" s="19" t="s">
        <v>41</v>
      </c>
      <c r="B26" s="19"/>
      <c r="C26" s="20">
        <f t="shared" ref="C26:I26" si="8">SUM(C8:C25)</f>
        <v>2520.96</v>
      </c>
      <c r="D26" s="20">
        <f t="shared" si="8"/>
        <v>0</v>
      </c>
      <c r="E26" s="20">
        <f t="shared" si="8"/>
        <v>0</v>
      </c>
      <c r="F26" s="20">
        <f t="shared" si="8"/>
        <v>243.36</v>
      </c>
      <c r="G26" s="20">
        <f t="shared" si="8"/>
        <v>2764.32</v>
      </c>
      <c r="H26" s="20">
        <f t="shared" si="8"/>
        <v>1366.77</v>
      </c>
      <c r="I26" s="20">
        <f t="shared" si="8"/>
        <v>291.83</v>
      </c>
      <c r="J26" s="20">
        <v>1105.72</v>
      </c>
      <c r="K26" s="20">
        <f t="shared" ref="K26:T26" si="9">SUM(K8:K25)</f>
        <v>2575.12</v>
      </c>
      <c r="L26" s="20">
        <f t="shared" si="9"/>
        <v>1406.85</v>
      </c>
      <c r="M26" s="20">
        <f t="shared" si="9"/>
        <v>138.23</v>
      </c>
      <c r="N26" s="20">
        <f t="shared" si="9"/>
        <v>169.15</v>
      </c>
      <c r="O26" s="20">
        <f t="shared" si="9"/>
        <v>860.89</v>
      </c>
      <c r="P26" s="20">
        <f t="shared" si="9"/>
        <v>189.2</v>
      </c>
      <c r="Q26" s="20">
        <f t="shared" si="9"/>
        <v>-40.08</v>
      </c>
      <c r="R26" s="20">
        <f t="shared" si="9"/>
        <v>153.6</v>
      </c>
      <c r="S26" s="20">
        <f t="shared" si="9"/>
        <v>75.68</v>
      </c>
      <c r="T26" s="52"/>
    </row>
    <row r="27" ht="24" customHeight="1" spans="1:20">
      <c r="A27" s="14">
        <v>1</v>
      </c>
      <c r="B27" s="21" t="s">
        <v>42</v>
      </c>
      <c r="C27" s="14">
        <v>524.03</v>
      </c>
      <c r="D27" s="16">
        <v>0</v>
      </c>
      <c r="E27" s="16">
        <v>0</v>
      </c>
      <c r="F27" s="16">
        <v>0</v>
      </c>
      <c r="G27" s="17">
        <f>H27+I27+J27</f>
        <v>524.03</v>
      </c>
      <c r="H27" s="17">
        <v>268.76</v>
      </c>
      <c r="I27" s="35">
        <v>45.66</v>
      </c>
      <c r="J27" s="36">
        <v>209.61</v>
      </c>
      <c r="K27" s="37">
        <f t="shared" ref="K27:K53" si="10">O27+L27+M27+N27</f>
        <v>491.7</v>
      </c>
      <c r="L27" s="38">
        <v>268.76</v>
      </c>
      <c r="M27" s="38">
        <v>26.26</v>
      </c>
      <c r="N27" s="38">
        <v>31.86</v>
      </c>
      <c r="O27" s="38">
        <v>164.82</v>
      </c>
      <c r="P27" s="39">
        <f>SUM(Q27:S27)</f>
        <v>32.33</v>
      </c>
      <c r="Q27" s="39">
        <f t="shared" ref="Q27:Q47" si="11">H27-L27</f>
        <v>0</v>
      </c>
      <c r="R27" s="39">
        <f t="shared" ref="R27:R47" si="12">I27-M27</f>
        <v>19.4</v>
      </c>
      <c r="S27" s="39">
        <f>J27-N27-O27</f>
        <v>12.93</v>
      </c>
      <c r="T27" s="49" t="s">
        <v>43</v>
      </c>
    </row>
    <row r="28" ht="24" customHeight="1" spans="1:20">
      <c r="A28" s="14">
        <v>2</v>
      </c>
      <c r="B28" s="21" t="s">
        <v>44</v>
      </c>
      <c r="C28" s="14">
        <v>216.08</v>
      </c>
      <c r="D28" s="16">
        <v>0</v>
      </c>
      <c r="E28" s="16">
        <v>0</v>
      </c>
      <c r="F28" s="16">
        <v>0</v>
      </c>
      <c r="G28" s="17">
        <f t="shared" ref="G28:G53" si="13">H28+I28+J28</f>
        <v>216.08</v>
      </c>
      <c r="H28" s="17">
        <v>110.82</v>
      </c>
      <c r="I28" s="35">
        <v>18.83</v>
      </c>
      <c r="J28" s="36">
        <v>86.43</v>
      </c>
      <c r="K28" s="37">
        <f t="shared" si="10"/>
        <v>202.75</v>
      </c>
      <c r="L28" s="38">
        <v>110.82</v>
      </c>
      <c r="M28" s="38">
        <v>10.83</v>
      </c>
      <c r="N28" s="38">
        <v>12.96</v>
      </c>
      <c r="O28" s="38">
        <v>68.14</v>
      </c>
      <c r="P28" s="39">
        <f t="shared" ref="P28:P53" si="14">SUM(Q28:S28)</f>
        <v>13.33</v>
      </c>
      <c r="Q28" s="39">
        <f t="shared" si="11"/>
        <v>0</v>
      </c>
      <c r="R28" s="39">
        <f t="shared" si="12"/>
        <v>8</v>
      </c>
      <c r="S28" s="39">
        <f t="shared" ref="S28:S53" si="15">J28-N28-O28</f>
        <v>5.33</v>
      </c>
      <c r="T28" s="49"/>
    </row>
    <row r="29" ht="24" customHeight="1" spans="1:20">
      <c r="A29" s="14">
        <v>3</v>
      </c>
      <c r="B29" s="21" t="s">
        <v>45</v>
      </c>
      <c r="C29" s="14">
        <v>82.13</v>
      </c>
      <c r="D29" s="16">
        <v>0</v>
      </c>
      <c r="E29" s="16">
        <v>0</v>
      </c>
      <c r="F29" s="16">
        <v>0</v>
      </c>
      <c r="G29" s="17">
        <f t="shared" si="13"/>
        <v>82.13</v>
      </c>
      <c r="H29" s="17">
        <v>42.12</v>
      </c>
      <c r="I29" s="35">
        <v>7.16</v>
      </c>
      <c r="J29" s="36">
        <v>32.85</v>
      </c>
      <c r="K29" s="37">
        <f t="shared" si="10"/>
        <v>77.06</v>
      </c>
      <c r="L29" s="38">
        <v>42.12</v>
      </c>
      <c r="M29" s="38">
        <v>4.12</v>
      </c>
      <c r="N29" s="38">
        <v>4.93</v>
      </c>
      <c r="O29" s="38">
        <v>25.89</v>
      </c>
      <c r="P29" s="39">
        <f t="shared" si="14"/>
        <v>5.07</v>
      </c>
      <c r="Q29" s="39">
        <f t="shared" si="11"/>
        <v>0</v>
      </c>
      <c r="R29" s="39">
        <f t="shared" si="12"/>
        <v>3.04</v>
      </c>
      <c r="S29" s="39">
        <f t="shared" si="15"/>
        <v>2.03</v>
      </c>
      <c r="T29" s="49"/>
    </row>
    <row r="30" ht="24" customHeight="1" spans="1:20">
      <c r="A30" s="14">
        <v>4</v>
      </c>
      <c r="B30" s="21" t="s">
        <v>46</v>
      </c>
      <c r="C30" s="14">
        <v>381.23</v>
      </c>
      <c r="D30" s="16">
        <v>0</v>
      </c>
      <c r="E30" s="16">
        <v>0</v>
      </c>
      <c r="F30" s="16">
        <v>0</v>
      </c>
      <c r="G30" s="17">
        <f t="shared" si="13"/>
        <v>381.23</v>
      </c>
      <c r="H30" s="17">
        <v>195.52</v>
      </c>
      <c r="I30" s="35">
        <v>33.22</v>
      </c>
      <c r="J30" s="36">
        <v>152.49</v>
      </c>
      <c r="K30" s="37">
        <f t="shared" si="10"/>
        <v>357.71</v>
      </c>
      <c r="L30" s="38">
        <v>195.52</v>
      </c>
      <c r="M30" s="38">
        <v>19.1</v>
      </c>
      <c r="N30" s="38">
        <v>22.87</v>
      </c>
      <c r="O30" s="38">
        <v>120.22</v>
      </c>
      <c r="P30" s="39">
        <f t="shared" si="14"/>
        <v>23.52</v>
      </c>
      <c r="Q30" s="39">
        <f t="shared" si="11"/>
        <v>0</v>
      </c>
      <c r="R30" s="39">
        <f t="shared" si="12"/>
        <v>14.12</v>
      </c>
      <c r="S30" s="39">
        <f t="shared" si="15"/>
        <v>9.40000000000001</v>
      </c>
      <c r="T30" s="49"/>
    </row>
    <row r="31" ht="24" customHeight="1" spans="1:20">
      <c r="A31" s="14">
        <v>5</v>
      </c>
      <c r="B31" s="21" t="s">
        <v>47</v>
      </c>
      <c r="C31" s="14">
        <v>233.7</v>
      </c>
      <c r="D31" s="16">
        <v>0</v>
      </c>
      <c r="E31" s="16">
        <v>0</v>
      </c>
      <c r="F31" s="16">
        <v>0</v>
      </c>
      <c r="G31" s="17">
        <f t="shared" si="13"/>
        <v>233.7</v>
      </c>
      <c r="H31" s="17">
        <v>119.86</v>
      </c>
      <c r="I31" s="35">
        <v>20.36</v>
      </c>
      <c r="J31" s="36">
        <v>93.48</v>
      </c>
      <c r="K31" s="37">
        <f t="shared" si="10"/>
        <v>219.28</v>
      </c>
      <c r="L31" s="38">
        <v>119.86</v>
      </c>
      <c r="M31" s="38">
        <v>11.71</v>
      </c>
      <c r="N31" s="38">
        <v>14.02</v>
      </c>
      <c r="O31" s="38">
        <v>73.69</v>
      </c>
      <c r="P31" s="39">
        <f t="shared" si="14"/>
        <v>14.42</v>
      </c>
      <c r="Q31" s="39">
        <f t="shared" si="11"/>
        <v>0</v>
      </c>
      <c r="R31" s="39">
        <f t="shared" si="12"/>
        <v>8.65</v>
      </c>
      <c r="S31" s="39">
        <f t="shared" si="15"/>
        <v>5.77</v>
      </c>
      <c r="T31" s="49"/>
    </row>
    <row r="32" ht="24" customHeight="1" spans="1:20">
      <c r="A32" s="14">
        <v>6</v>
      </c>
      <c r="B32" s="21" t="s">
        <v>48</v>
      </c>
      <c r="C32" s="14">
        <v>152.18</v>
      </c>
      <c r="D32" s="16">
        <v>0</v>
      </c>
      <c r="E32" s="16">
        <v>0</v>
      </c>
      <c r="F32" s="16">
        <v>0</v>
      </c>
      <c r="G32" s="17">
        <f t="shared" si="13"/>
        <v>152.18</v>
      </c>
      <c r="H32" s="17">
        <v>78.05</v>
      </c>
      <c r="I32" s="35">
        <v>13.26</v>
      </c>
      <c r="J32" s="36">
        <v>60.87</v>
      </c>
      <c r="K32" s="37">
        <f t="shared" si="10"/>
        <v>142.79</v>
      </c>
      <c r="L32" s="38">
        <v>78.05</v>
      </c>
      <c r="M32" s="38">
        <v>7.63</v>
      </c>
      <c r="N32" s="38">
        <v>9.13</v>
      </c>
      <c r="O32" s="38">
        <v>47.98</v>
      </c>
      <c r="P32" s="39">
        <f t="shared" si="14"/>
        <v>9.39</v>
      </c>
      <c r="Q32" s="39">
        <f t="shared" si="11"/>
        <v>0</v>
      </c>
      <c r="R32" s="39">
        <f t="shared" si="12"/>
        <v>5.63</v>
      </c>
      <c r="S32" s="39">
        <f t="shared" si="15"/>
        <v>3.76</v>
      </c>
      <c r="T32" s="49"/>
    </row>
    <row r="33" ht="24" customHeight="1" spans="1:20">
      <c r="A33" s="14">
        <v>7</v>
      </c>
      <c r="B33" s="21" t="s">
        <v>49</v>
      </c>
      <c r="C33" s="14">
        <v>191.55</v>
      </c>
      <c r="D33" s="16">
        <v>0</v>
      </c>
      <c r="E33" s="16">
        <v>0</v>
      </c>
      <c r="F33" s="16">
        <v>0</v>
      </c>
      <c r="G33" s="17">
        <f t="shared" si="13"/>
        <v>191.55</v>
      </c>
      <c r="H33" s="17">
        <v>98.24</v>
      </c>
      <c r="I33" s="35">
        <v>16.69</v>
      </c>
      <c r="J33" s="36">
        <v>76.62</v>
      </c>
      <c r="K33" s="37">
        <f t="shared" si="10"/>
        <v>179.73</v>
      </c>
      <c r="L33" s="38">
        <v>98.24</v>
      </c>
      <c r="M33" s="38">
        <v>9.6</v>
      </c>
      <c r="N33" s="38">
        <v>11.49</v>
      </c>
      <c r="O33" s="38">
        <v>60.4</v>
      </c>
      <c r="P33" s="39">
        <f t="shared" si="14"/>
        <v>11.82</v>
      </c>
      <c r="Q33" s="39">
        <f t="shared" si="11"/>
        <v>0</v>
      </c>
      <c r="R33" s="39">
        <f t="shared" si="12"/>
        <v>7.09</v>
      </c>
      <c r="S33" s="39">
        <f t="shared" si="15"/>
        <v>4.73</v>
      </c>
      <c r="T33" s="49"/>
    </row>
    <row r="34" ht="24" customHeight="1" spans="1:20">
      <c r="A34" s="14">
        <v>8</v>
      </c>
      <c r="B34" s="22" t="s">
        <v>50</v>
      </c>
      <c r="C34" s="14">
        <v>73.65</v>
      </c>
      <c r="D34" s="16">
        <v>0</v>
      </c>
      <c r="E34" s="16">
        <v>0</v>
      </c>
      <c r="F34" s="16">
        <v>0</v>
      </c>
      <c r="G34" s="17">
        <f t="shared" si="13"/>
        <v>73.65</v>
      </c>
      <c r="H34" s="17">
        <v>37.77</v>
      </c>
      <c r="I34" s="35">
        <v>6.42</v>
      </c>
      <c r="J34" s="36">
        <v>29.46</v>
      </c>
      <c r="K34" s="37">
        <f t="shared" si="10"/>
        <v>69.11</v>
      </c>
      <c r="L34" s="38">
        <v>37.77</v>
      </c>
      <c r="M34" s="38">
        <v>3.69</v>
      </c>
      <c r="N34" s="38">
        <v>4.42</v>
      </c>
      <c r="O34" s="38">
        <v>23.23</v>
      </c>
      <c r="P34" s="39">
        <f t="shared" si="14"/>
        <v>4.54</v>
      </c>
      <c r="Q34" s="39">
        <f t="shared" si="11"/>
        <v>0</v>
      </c>
      <c r="R34" s="39">
        <f t="shared" si="12"/>
        <v>2.73</v>
      </c>
      <c r="S34" s="39">
        <f t="shared" si="15"/>
        <v>1.81</v>
      </c>
      <c r="T34" s="49"/>
    </row>
    <row r="35" ht="24" customHeight="1" spans="1:20">
      <c r="A35" s="14">
        <v>9</v>
      </c>
      <c r="B35" s="21" t="s">
        <v>51</v>
      </c>
      <c r="C35" s="14">
        <v>309.38</v>
      </c>
      <c r="D35" s="16">
        <v>0</v>
      </c>
      <c r="E35" s="16">
        <v>0.3</v>
      </c>
      <c r="F35" s="16">
        <v>0</v>
      </c>
      <c r="G35" s="17">
        <f t="shared" si="13"/>
        <v>309.68</v>
      </c>
      <c r="H35" s="17">
        <v>158.83</v>
      </c>
      <c r="I35" s="35">
        <v>26.98</v>
      </c>
      <c r="J35" s="36">
        <v>123.87</v>
      </c>
      <c r="K35" s="37">
        <f t="shared" si="10"/>
        <v>290.57</v>
      </c>
      <c r="L35" s="38">
        <v>158.83</v>
      </c>
      <c r="M35" s="38">
        <v>15.52</v>
      </c>
      <c r="N35" s="38">
        <v>18.58</v>
      </c>
      <c r="O35" s="38">
        <v>97.64</v>
      </c>
      <c r="P35" s="39">
        <f t="shared" si="14"/>
        <v>19.11</v>
      </c>
      <c r="Q35" s="39">
        <f t="shared" si="11"/>
        <v>0</v>
      </c>
      <c r="R35" s="39">
        <f t="shared" si="12"/>
        <v>11.46</v>
      </c>
      <c r="S35" s="39">
        <f t="shared" si="15"/>
        <v>7.65000000000001</v>
      </c>
      <c r="T35" s="49"/>
    </row>
    <row r="36" ht="24" customHeight="1" spans="1:20">
      <c r="A36" s="14">
        <v>10</v>
      </c>
      <c r="B36" s="21" t="s">
        <v>52</v>
      </c>
      <c r="C36" s="14">
        <v>69.15</v>
      </c>
      <c r="D36" s="16">
        <v>0</v>
      </c>
      <c r="E36" s="16">
        <v>0</v>
      </c>
      <c r="F36" s="16">
        <v>0</v>
      </c>
      <c r="G36" s="17">
        <f t="shared" si="13"/>
        <v>69.15</v>
      </c>
      <c r="H36" s="17">
        <v>35.47</v>
      </c>
      <c r="I36" s="35">
        <v>6.02</v>
      </c>
      <c r="J36" s="36">
        <v>27.66</v>
      </c>
      <c r="K36" s="37">
        <f t="shared" si="10"/>
        <v>64.88</v>
      </c>
      <c r="L36" s="38">
        <v>35.47</v>
      </c>
      <c r="M36" s="38">
        <v>3.46</v>
      </c>
      <c r="N36" s="38">
        <v>4.15</v>
      </c>
      <c r="O36" s="38">
        <v>21.8</v>
      </c>
      <c r="P36" s="39">
        <f t="shared" si="14"/>
        <v>4.27</v>
      </c>
      <c r="Q36" s="39">
        <f t="shared" si="11"/>
        <v>0</v>
      </c>
      <c r="R36" s="39">
        <f t="shared" si="12"/>
        <v>2.56</v>
      </c>
      <c r="S36" s="39">
        <f t="shared" si="15"/>
        <v>1.71</v>
      </c>
      <c r="T36" s="49"/>
    </row>
    <row r="37" ht="24" customHeight="1" spans="1:20">
      <c r="A37" s="14">
        <v>11</v>
      </c>
      <c r="B37" s="21" t="s">
        <v>53</v>
      </c>
      <c r="C37" s="14">
        <v>244.35</v>
      </c>
      <c r="D37" s="16">
        <v>5.18</v>
      </c>
      <c r="E37" s="16">
        <v>6.6</v>
      </c>
      <c r="F37" s="16">
        <v>0</v>
      </c>
      <c r="G37" s="17">
        <f t="shared" si="13"/>
        <v>256.13</v>
      </c>
      <c r="H37" s="17">
        <v>131.36</v>
      </c>
      <c r="I37" s="35">
        <v>22.32</v>
      </c>
      <c r="J37" s="36">
        <v>102.45</v>
      </c>
      <c r="K37" s="37">
        <f t="shared" si="10"/>
        <v>240.33</v>
      </c>
      <c r="L37" s="38">
        <v>131.36</v>
      </c>
      <c r="M37" s="38">
        <v>12.83</v>
      </c>
      <c r="N37" s="38">
        <v>15.37</v>
      </c>
      <c r="O37" s="38">
        <v>80.77</v>
      </c>
      <c r="P37" s="39">
        <f t="shared" si="14"/>
        <v>15.8</v>
      </c>
      <c r="Q37" s="39">
        <f t="shared" si="11"/>
        <v>0</v>
      </c>
      <c r="R37" s="39">
        <f t="shared" si="12"/>
        <v>9.49</v>
      </c>
      <c r="S37" s="39">
        <f t="shared" si="15"/>
        <v>6.31</v>
      </c>
      <c r="T37" s="49"/>
    </row>
    <row r="38" ht="24" customHeight="1" spans="1:20">
      <c r="A38" s="14">
        <v>12</v>
      </c>
      <c r="B38" s="23" t="s">
        <v>54</v>
      </c>
      <c r="C38" s="14">
        <v>506.33</v>
      </c>
      <c r="D38" s="16">
        <v>0</v>
      </c>
      <c r="E38" s="16">
        <v>0</v>
      </c>
      <c r="F38" s="16">
        <v>0</v>
      </c>
      <c r="G38" s="17">
        <f t="shared" si="13"/>
        <v>506.33</v>
      </c>
      <c r="H38" s="17">
        <v>259.68</v>
      </c>
      <c r="I38" s="35">
        <v>44.12</v>
      </c>
      <c r="J38" s="36">
        <v>202.53</v>
      </c>
      <c r="K38" s="37">
        <f t="shared" si="10"/>
        <v>475.09</v>
      </c>
      <c r="L38" s="38">
        <v>259.68</v>
      </c>
      <c r="M38" s="38">
        <v>25.37</v>
      </c>
      <c r="N38" s="38">
        <v>30.38</v>
      </c>
      <c r="O38" s="38">
        <v>159.66</v>
      </c>
      <c r="P38" s="39">
        <f t="shared" si="14"/>
        <v>31.24</v>
      </c>
      <c r="Q38" s="39">
        <f t="shared" si="11"/>
        <v>0</v>
      </c>
      <c r="R38" s="39">
        <f t="shared" si="12"/>
        <v>18.75</v>
      </c>
      <c r="S38" s="39">
        <f t="shared" si="15"/>
        <v>12.49</v>
      </c>
      <c r="T38" s="49"/>
    </row>
    <row r="39" ht="24" customHeight="1" spans="1:20">
      <c r="A39" s="14">
        <v>13</v>
      </c>
      <c r="B39" s="23" t="s">
        <v>55</v>
      </c>
      <c r="C39" s="14">
        <v>96</v>
      </c>
      <c r="D39" s="16">
        <v>0.45</v>
      </c>
      <c r="E39" s="16">
        <v>8.33</v>
      </c>
      <c r="F39" s="16">
        <v>0</v>
      </c>
      <c r="G39" s="17">
        <f t="shared" si="13"/>
        <v>104.78</v>
      </c>
      <c r="H39" s="17">
        <v>53.74</v>
      </c>
      <c r="I39" s="35">
        <v>9.13</v>
      </c>
      <c r="J39" s="36">
        <v>41.91</v>
      </c>
      <c r="K39" s="37">
        <f t="shared" si="10"/>
        <v>98.32</v>
      </c>
      <c r="L39" s="38">
        <v>53.74</v>
      </c>
      <c r="M39" s="38">
        <v>5.25</v>
      </c>
      <c r="N39" s="38">
        <v>6.29</v>
      </c>
      <c r="O39" s="38">
        <v>33.04</v>
      </c>
      <c r="P39" s="39">
        <f t="shared" si="14"/>
        <v>6.46</v>
      </c>
      <c r="Q39" s="39">
        <f t="shared" si="11"/>
        <v>0</v>
      </c>
      <c r="R39" s="39">
        <f t="shared" si="12"/>
        <v>3.88</v>
      </c>
      <c r="S39" s="39">
        <f t="shared" si="15"/>
        <v>2.58</v>
      </c>
      <c r="T39" s="49"/>
    </row>
    <row r="40" ht="24" customHeight="1" spans="1:20">
      <c r="A40" s="14">
        <v>14</v>
      </c>
      <c r="B40" s="23" t="s">
        <v>56</v>
      </c>
      <c r="C40" s="14">
        <v>160.28</v>
      </c>
      <c r="D40" s="16">
        <v>0.23</v>
      </c>
      <c r="E40" s="16">
        <v>12.38</v>
      </c>
      <c r="F40" s="16">
        <v>0</v>
      </c>
      <c r="G40" s="17">
        <f t="shared" si="13"/>
        <v>172.89</v>
      </c>
      <c r="H40" s="17">
        <v>88.67</v>
      </c>
      <c r="I40" s="35">
        <v>15.06</v>
      </c>
      <c r="J40" s="36">
        <v>69.16</v>
      </c>
      <c r="K40" s="37">
        <f t="shared" si="10"/>
        <v>162.22</v>
      </c>
      <c r="L40" s="38">
        <v>88.67</v>
      </c>
      <c r="M40" s="38">
        <v>8.66</v>
      </c>
      <c r="N40" s="38">
        <v>10.37</v>
      </c>
      <c r="O40" s="38">
        <v>54.52</v>
      </c>
      <c r="P40" s="39">
        <f t="shared" si="14"/>
        <v>10.67</v>
      </c>
      <c r="Q40" s="39">
        <f t="shared" si="11"/>
        <v>0</v>
      </c>
      <c r="R40" s="39">
        <f t="shared" si="12"/>
        <v>6.4</v>
      </c>
      <c r="S40" s="39">
        <f t="shared" si="15"/>
        <v>4.27</v>
      </c>
      <c r="T40" s="49"/>
    </row>
    <row r="41" ht="24" customHeight="1" spans="1:20">
      <c r="A41" s="14">
        <v>15</v>
      </c>
      <c r="B41" s="23" t="s">
        <v>57</v>
      </c>
      <c r="C41" s="14">
        <v>195.75</v>
      </c>
      <c r="D41" s="16">
        <v>2.33</v>
      </c>
      <c r="E41" s="16">
        <v>0</v>
      </c>
      <c r="F41" s="16">
        <v>0</v>
      </c>
      <c r="G41" s="17">
        <f t="shared" si="13"/>
        <v>198.08</v>
      </c>
      <c r="H41" s="17">
        <v>101.59</v>
      </c>
      <c r="I41" s="35">
        <v>17.26</v>
      </c>
      <c r="J41" s="36">
        <v>79.23</v>
      </c>
      <c r="K41" s="37">
        <f t="shared" si="10"/>
        <v>185.86</v>
      </c>
      <c r="L41" s="38">
        <v>101.59</v>
      </c>
      <c r="M41" s="38">
        <v>9.92</v>
      </c>
      <c r="N41" s="38">
        <v>11.88</v>
      </c>
      <c r="O41" s="38">
        <v>62.47</v>
      </c>
      <c r="P41" s="39">
        <f t="shared" si="14"/>
        <v>12.22</v>
      </c>
      <c r="Q41" s="39">
        <f t="shared" si="11"/>
        <v>0</v>
      </c>
      <c r="R41" s="39">
        <f t="shared" si="12"/>
        <v>7.34</v>
      </c>
      <c r="S41" s="39">
        <f t="shared" si="15"/>
        <v>4.88</v>
      </c>
      <c r="T41" s="49"/>
    </row>
    <row r="42" ht="24" customHeight="1" spans="1:20">
      <c r="A42" s="14">
        <v>16</v>
      </c>
      <c r="B42" s="23" t="s">
        <v>58</v>
      </c>
      <c r="C42" s="14">
        <v>91.8</v>
      </c>
      <c r="D42" s="16">
        <v>3.75</v>
      </c>
      <c r="E42" s="16">
        <v>0</v>
      </c>
      <c r="F42" s="16">
        <v>0</v>
      </c>
      <c r="G42" s="17">
        <f t="shared" si="13"/>
        <v>95.55</v>
      </c>
      <c r="H42" s="17">
        <v>49.01</v>
      </c>
      <c r="I42" s="35">
        <v>8.32</v>
      </c>
      <c r="J42" s="36">
        <v>38.22</v>
      </c>
      <c r="K42" s="37">
        <f t="shared" si="10"/>
        <v>89.65</v>
      </c>
      <c r="L42" s="38">
        <v>49.01</v>
      </c>
      <c r="M42" s="38">
        <v>4.79</v>
      </c>
      <c r="N42" s="38">
        <v>5.73</v>
      </c>
      <c r="O42" s="38">
        <v>30.12</v>
      </c>
      <c r="P42" s="39">
        <f t="shared" si="14"/>
        <v>5.89999999999999</v>
      </c>
      <c r="Q42" s="39">
        <f t="shared" si="11"/>
        <v>0</v>
      </c>
      <c r="R42" s="39">
        <f t="shared" si="12"/>
        <v>3.53</v>
      </c>
      <c r="S42" s="39">
        <f t="shared" si="15"/>
        <v>2.36999999999999</v>
      </c>
      <c r="T42" s="49"/>
    </row>
    <row r="43" ht="24" customHeight="1" spans="1:20">
      <c r="A43" s="14">
        <v>17</v>
      </c>
      <c r="B43" s="23" t="s">
        <v>59</v>
      </c>
      <c r="C43" s="14">
        <v>344.33</v>
      </c>
      <c r="D43" s="16">
        <v>1.28</v>
      </c>
      <c r="E43" s="16">
        <v>0</v>
      </c>
      <c r="F43" s="16">
        <v>0</v>
      </c>
      <c r="G43" s="17">
        <f t="shared" si="13"/>
        <v>345.61</v>
      </c>
      <c r="H43" s="17">
        <v>177.25</v>
      </c>
      <c r="I43" s="35">
        <v>30.12</v>
      </c>
      <c r="J43" s="36">
        <v>138.24</v>
      </c>
      <c r="K43" s="37">
        <f t="shared" si="10"/>
        <v>324.29</v>
      </c>
      <c r="L43" s="38">
        <v>177.25</v>
      </c>
      <c r="M43" s="38">
        <v>17.32</v>
      </c>
      <c r="N43" s="38">
        <v>20.74</v>
      </c>
      <c r="O43" s="38">
        <v>108.98</v>
      </c>
      <c r="P43" s="39">
        <f t="shared" si="14"/>
        <v>21.32</v>
      </c>
      <c r="Q43" s="39">
        <f t="shared" si="11"/>
        <v>0</v>
      </c>
      <c r="R43" s="39">
        <f t="shared" si="12"/>
        <v>12.8</v>
      </c>
      <c r="S43" s="39">
        <f t="shared" si="15"/>
        <v>8.52000000000001</v>
      </c>
      <c r="T43" s="49"/>
    </row>
    <row r="44" ht="24" customHeight="1" spans="1:20">
      <c r="A44" s="14">
        <v>18</v>
      </c>
      <c r="B44" s="23" t="s">
        <v>60</v>
      </c>
      <c r="C44" s="14">
        <v>135.9</v>
      </c>
      <c r="D44" s="16">
        <v>4.13</v>
      </c>
      <c r="E44" s="16">
        <v>4.65</v>
      </c>
      <c r="F44" s="16">
        <v>0</v>
      </c>
      <c r="G44" s="17">
        <f t="shared" si="13"/>
        <v>144.68</v>
      </c>
      <c r="H44" s="17">
        <v>74.2</v>
      </c>
      <c r="I44" s="35">
        <v>12.61</v>
      </c>
      <c r="J44" s="36">
        <v>57.87</v>
      </c>
      <c r="K44" s="37">
        <f t="shared" si="10"/>
        <v>135.75</v>
      </c>
      <c r="L44" s="38">
        <v>74.2</v>
      </c>
      <c r="M44" s="38">
        <v>7.25</v>
      </c>
      <c r="N44" s="38">
        <v>8.68</v>
      </c>
      <c r="O44" s="38">
        <v>45.62</v>
      </c>
      <c r="P44" s="39">
        <f t="shared" si="14"/>
        <v>8.93</v>
      </c>
      <c r="Q44" s="39">
        <f t="shared" si="11"/>
        <v>0</v>
      </c>
      <c r="R44" s="39">
        <f t="shared" si="12"/>
        <v>5.36</v>
      </c>
      <c r="S44" s="39">
        <f t="shared" si="15"/>
        <v>3.57</v>
      </c>
      <c r="T44" s="49"/>
    </row>
    <row r="45" ht="24" customHeight="1" spans="1:20">
      <c r="A45" s="14">
        <v>19</v>
      </c>
      <c r="B45" s="23" t="s">
        <v>61</v>
      </c>
      <c r="C45" s="14">
        <v>185.33</v>
      </c>
      <c r="D45" s="16">
        <v>4.2</v>
      </c>
      <c r="E45" s="16">
        <v>4.5</v>
      </c>
      <c r="F45" s="16">
        <v>0</v>
      </c>
      <c r="G45" s="17">
        <f t="shared" si="13"/>
        <v>194.03</v>
      </c>
      <c r="H45" s="17">
        <v>99.51</v>
      </c>
      <c r="I45" s="35">
        <v>16.91</v>
      </c>
      <c r="J45" s="36">
        <v>77.61</v>
      </c>
      <c r="K45" s="37">
        <f t="shared" si="10"/>
        <v>182.06</v>
      </c>
      <c r="L45" s="38">
        <v>99.51</v>
      </c>
      <c r="M45" s="38">
        <v>9.72</v>
      </c>
      <c r="N45" s="38">
        <v>11.64</v>
      </c>
      <c r="O45" s="38">
        <v>61.19</v>
      </c>
      <c r="P45" s="39">
        <f t="shared" si="14"/>
        <v>11.97</v>
      </c>
      <c r="Q45" s="39">
        <f t="shared" si="11"/>
        <v>0</v>
      </c>
      <c r="R45" s="39">
        <f t="shared" si="12"/>
        <v>7.19</v>
      </c>
      <c r="S45" s="39">
        <f t="shared" si="15"/>
        <v>4.78</v>
      </c>
      <c r="T45" s="49"/>
    </row>
    <row r="46" ht="24" customHeight="1" spans="1:20">
      <c r="A46" s="14">
        <v>20</v>
      </c>
      <c r="B46" s="23" t="s">
        <v>62</v>
      </c>
      <c r="C46" s="14">
        <v>177.38</v>
      </c>
      <c r="D46" s="16">
        <v>1.95</v>
      </c>
      <c r="E46" s="16">
        <v>4.88</v>
      </c>
      <c r="F46" s="16">
        <v>0</v>
      </c>
      <c r="G46" s="17">
        <f t="shared" si="13"/>
        <v>184.21</v>
      </c>
      <c r="H46" s="17">
        <v>94.48</v>
      </c>
      <c r="I46" s="35">
        <v>16.05</v>
      </c>
      <c r="J46" s="36">
        <v>73.68</v>
      </c>
      <c r="K46" s="37">
        <f t="shared" si="10"/>
        <v>172.84</v>
      </c>
      <c r="L46" s="38">
        <v>94.48</v>
      </c>
      <c r="M46" s="38">
        <v>9.23</v>
      </c>
      <c r="N46" s="38">
        <v>11.05</v>
      </c>
      <c r="O46" s="38">
        <v>58.08</v>
      </c>
      <c r="P46" s="39">
        <f t="shared" si="14"/>
        <v>11.37</v>
      </c>
      <c r="Q46" s="39">
        <f t="shared" si="11"/>
        <v>0</v>
      </c>
      <c r="R46" s="39">
        <f t="shared" si="12"/>
        <v>6.82</v>
      </c>
      <c r="S46" s="39">
        <f t="shared" si="15"/>
        <v>4.55000000000001</v>
      </c>
      <c r="T46" s="49"/>
    </row>
    <row r="47" ht="24" customHeight="1" spans="1:20">
      <c r="A47" s="14">
        <v>21</v>
      </c>
      <c r="B47" s="23" t="s">
        <v>63</v>
      </c>
      <c r="C47" s="14">
        <v>81.3</v>
      </c>
      <c r="D47" s="16">
        <v>12.53</v>
      </c>
      <c r="E47" s="16">
        <v>11.63</v>
      </c>
      <c r="F47" s="16">
        <v>0</v>
      </c>
      <c r="G47" s="17">
        <f t="shared" si="13"/>
        <v>105.46</v>
      </c>
      <c r="H47" s="17">
        <v>54.09</v>
      </c>
      <c r="I47" s="35">
        <v>9.19</v>
      </c>
      <c r="J47" s="36">
        <v>42.18</v>
      </c>
      <c r="K47" s="37">
        <f t="shared" si="10"/>
        <v>98.95</v>
      </c>
      <c r="L47" s="38">
        <v>54.09</v>
      </c>
      <c r="M47" s="38">
        <v>5.28</v>
      </c>
      <c r="N47" s="38">
        <v>6.33</v>
      </c>
      <c r="O47" s="38">
        <v>33.25</v>
      </c>
      <c r="P47" s="39">
        <f t="shared" si="14"/>
        <v>6.51</v>
      </c>
      <c r="Q47" s="39">
        <f t="shared" si="11"/>
        <v>0</v>
      </c>
      <c r="R47" s="39">
        <f t="shared" si="12"/>
        <v>3.91</v>
      </c>
      <c r="S47" s="39">
        <f t="shared" si="15"/>
        <v>2.6</v>
      </c>
      <c r="T47" s="49"/>
    </row>
    <row r="48" ht="24" customHeight="1" spans="1:20">
      <c r="A48" s="14">
        <v>22</v>
      </c>
      <c r="B48" s="23" t="s">
        <v>64</v>
      </c>
      <c r="C48" s="24">
        <f>132.15-0.1</f>
        <v>132.05</v>
      </c>
      <c r="D48" s="25">
        <f>8.4-0.03</f>
        <v>8.37</v>
      </c>
      <c r="E48" s="25">
        <f>25.28-0.02</f>
        <v>25.26</v>
      </c>
      <c r="F48" s="25"/>
      <c r="G48" s="18">
        <f t="shared" si="13"/>
        <v>165.68</v>
      </c>
      <c r="H48" s="18">
        <v>81.13</v>
      </c>
      <c r="I48" s="40">
        <v>18.24</v>
      </c>
      <c r="J48" s="41">
        <v>66.31</v>
      </c>
      <c r="K48" s="42">
        <f t="shared" si="10"/>
        <v>155.6</v>
      </c>
      <c r="L48" s="43">
        <v>85.05</v>
      </c>
      <c r="M48" s="43">
        <v>8.31</v>
      </c>
      <c r="N48" s="43">
        <v>9.95</v>
      </c>
      <c r="O48" s="43">
        <v>52.29</v>
      </c>
      <c r="P48" s="44">
        <f t="shared" si="14"/>
        <v>10.08</v>
      </c>
      <c r="Q48" s="44">
        <v>-3.92</v>
      </c>
      <c r="R48" s="44">
        <v>9.93</v>
      </c>
      <c r="S48" s="44">
        <f t="shared" si="15"/>
        <v>4.07</v>
      </c>
      <c r="T48" s="49"/>
    </row>
    <row r="49" s="5" customFormat="1" ht="24" customHeight="1" spans="1:20">
      <c r="A49" s="14">
        <v>23</v>
      </c>
      <c r="B49" s="23" t="s">
        <v>65</v>
      </c>
      <c r="C49" s="24">
        <v>9.6</v>
      </c>
      <c r="D49" s="25">
        <v>0</v>
      </c>
      <c r="E49" s="25">
        <v>0</v>
      </c>
      <c r="F49" s="25"/>
      <c r="G49" s="18">
        <f t="shared" si="13"/>
        <v>9.6</v>
      </c>
      <c r="H49" s="18">
        <v>4.92</v>
      </c>
      <c r="I49" s="40">
        <v>0.84</v>
      </c>
      <c r="J49" s="41">
        <v>3.84</v>
      </c>
      <c r="K49" s="42">
        <f t="shared" si="10"/>
        <v>9.01</v>
      </c>
      <c r="L49" s="43">
        <v>4.92</v>
      </c>
      <c r="M49" s="43">
        <v>0.48</v>
      </c>
      <c r="N49" s="43">
        <v>0.58</v>
      </c>
      <c r="O49" s="43">
        <v>3.03</v>
      </c>
      <c r="P49" s="44">
        <f t="shared" si="14"/>
        <v>0.59</v>
      </c>
      <c r="Q49" s="44">
        <f t="shared" ref="Q49:Q53" si="16">H49-L49</f>
        <v>0</v>
      </c>
      <c r="R49" s="44">
        <f t="shared" ref="R49:R53" si="17">I49-M49</f>
        <v>0.36</v>
      </c>
      <c r="S49" s="44">
        <f t="shared" si="15"/>
        <v>0.23</v>
      </c>
      <c r="T49" s="49"/>
    </row>
    <row r="50" s="5" customFormat="1" ht="24" customHeight="1" spans="1:20">
      <c r="A50" s="14">
        <v>24</v>
      </c>
      <c r="B50" s="23" t="s">
        <v>66</v>
      </c>
      <c r="C50" s="14">
        <v>9.83</v>
      </c>
      <c r="D50" s="16">
        <v>0</v>
      </c>
      <c r="E50" s="16">
        <v>0</v>
      </c>
      <c r="F50" s="16"/>
      <c r="G50" s="17">
        <f t="shared" si="13"/>
        <v>9.83</v>
      </c>
      <c r="H50" s="17">
        <v>5.04</v>
      </c>
      <c r="I50" s="35">
        <v>0.86</v>
      </c>
      <c r="J50" s="36">
        <v>3.93</v>
      </c>
      <c r="K50" s="37">
        <f t="shared" si="10"/>
        <v>9.22</v>
      </c>
      <c r="L50" s="38">
        <v>5.04</v>
      </c>
      <c r="M50" s="38">
        <v>0.49</v>
      </c>
      <c r="N50" s="38">
        <v>0.59</v>
      </c>
      <c r="O50" s="38">
        <v>3.1</v>
      </c>
      <c r="P50" s="39">
        <f t="shared" si="14"/>
        <v>0.61</v>
      </c>
      <c r="Q50" s="39">
        <f t="shared" si="16"/>
        <v>0</v>
      </c>
      <c r="R50" s="39">
        <f t="shared" si="17"/>
        <v>0.37</v>
      </c>
      <c r="S50" s="39">
        <f t="shared" si="15"/>
        <v>0.24</v>
      </c>
      <c r="T50" s="49"/>
    </row>
    <row r="51" s="5" customFormat="1" ht="32" customHeight="1" spans="1:20">
      <c r="A51" s="14">
        <v>25</v>
      </c>
      <c r="B51" s="15" t="s">
        <v>67</v>
      </c>
      <c r="C51" s="14">
        <v>5.1</v>
      </c>
      <c r="D51" s="16">
        <v>0</v>
      </c>
      <c r="E51" s="16">
        <v>0</v>
      </c>
      <c r="F51" s="16"/>
      <c r="G51" s="17">
        <f t="shared" si="13"/>
        <v>5.1</v>
      </c>
      <c r="H51" s="17">
        <v>2.62</v>
      </c>
      <c r="I51" s="35">
        <v>0.44</v>
      </c>
      <c r="J51" s="36">
        <v>2.04</v>
      </c>
      <c r="K51" s="37">
        <f t="shared" si="10"/>
        <v>4.79</v>
      </c>
      <c r="L51" s="38">
        <v>2.62</v>
      </c>
      <c r="M51" s="38">
        <v>0.26</v>
      </c>
      <c r="N51" s="38">
        <v>0.31</v>
      </c>
      <c r="O51" s="38">
        <v>1.6</v>
      </c>
      <c r="P51" s="39">
        <f t="shared" si="14"/>
        <v>0.31</v>
      </c>
      <c r="Q51" s="39">
        <f t="shared" si="16"/>
        <v>0</v>
      </c>
      <c r="R51" s="39">
        <f t="shared" si="17"/>
        <v>0.18</v>
      </c>
      <c r="S51" s="39">
        <f t="shared" si="15"/>
        <v>0.13</v>
      </c>
      <c r="T51" s="49"/>
    </row>
    <row r="52" s="5" customFormat="1" ht="24" customHeight="1" spans="1:20">
      <c r="A52" s="14">
        <v>26</v>
      </c>
      <c r="B52" s="26" t="s">
        <v>68</v>
      </c>
      <c r="C52" s="14">
        <v>18.53</v>
      </c>
      <c r="D52" s="16">
        <v>0</v>
      </c>
      <c r="E52" s="16">
        <v>0</v>
      </c>
      <c r="F52" s="16"/>
      <c r="G52" s="17">
        <f t="shared" si="13"/>
        <v>18.53</v>
      </c>
      <c r="H52" s="17">
        <v>9.5</v>
      </c>
      <c r="I52" s="35">
        <v>1.62</v>
      </c>
      <c r="J52" s="36">
        <v>7.41</v>
      </c>
      <c r="K52" s="37">
        <f t="shared" si="10"/>
        <v>17.39</v>
      </c>
      <c r="L52" s="38">
        <v>9.5</v>
      </c>
      <c r="M52" s="38">
        <v>0.93</v>
      </c>
      <c r="N52" s="38">
        <v>1.11</v>
      </c>
      <c r="O52" s="38">
        <v>5.85</v>
      </c>
      <c r="P52" s="39">
        <f t="shared" si="14"/>
        <v>1.14</v>
      </c>
      <c r="Q52" s="39">
        <f t="shared" si="16"/>
        <v>0</v>
      </c>
      <c r="R52" s="39">
        <f t="shared" si="17"/>
        <v>0.69</v>
      </c>
      <c r="S52" s="39">
        <f t="shared" si="15"/>
        <v>0.45</v>
      </c>
      <c r="T52" s="49"/>
    </row>
    <row r="53" s="5" customFormat="1" ht="28" customHeight="1" spans="1:20">
      <c r="A53" s="14">
        <v>27</v>
      </c>
      <c r="B53" s="15" t="s">
        <v>69</v>
      </c>
      <c r="C53" s="14">
        <v>35.1</v>
      </c>
      <c r="D53" s="16">
        <v>0</v>
      </c>
      <c r="E53" s="16">
        <v>0</v>
      </c>
      <c r="F53" s="16"/>
      <c r="G53" s="17">
        <f t="shared" si="13"/>
        <v>35.1</v>
      </c>
      <c r="H53" s="17">
        <v>18</v>
      </c>
      <c r="I53" s="35">
        <v>3.06</v>
      </c>
      <c r="J53" s="36">
        <v>14.04</v>
      </c>
      <c r="K53" s="37">
        <f t="shared" si="10"/>
        <v>32.93</v>
      </c>
      <c r="L53" s="38">
        <v>18</v>
      </c>
      <c r="M53" s="38">
        <v>1.76</v>
      </c>
      <c r="N53" s="38">
        <v>2.11</v>
      </c>
      <c r="O53" s="38">
        <v>11.06</v>
      </c>
      <c r="P53" s="39">
        <f t="shared" si="14"/>
        <v>2.17</v>
      </c>
      <c r="Q53" s="39">
        <f t="shared" si="16"/>
        <v>0</v>
      </c>
      <c r="R53" s="39">
        <f t="shared" si="17"/>
        <v>1.3</v>
      </c>
      <c r="S53" s="39">
        <f t="shared" si="15"/>
        <v>0.869999999999999</v>
      </c>
      <c r="T53" s="49"/>
    </row>
    <row r="54" ht="24" customHeight="1" spans="1:20">
      <c r="A54" s="27" t="s">
        <v>70</v>
      </c>
      <c r="B54" s="28"/>
      <c r="C54" s="29">
        <f t="shared" ref="C54:I54" si="18">SUM(C27:C53)</f>
        <v>4662.04</v>
      </c>
      <c r="D54" s="29">
        <f t="shared" si="18"/>
        <v>44.4</v>
      </c>
      <c r="E54" s="29">
        <f t="shared" si="18"/>
        <v>78.53</v>
      </c>
      <c r="F54" s="29">
        <f t="shared" si="18"/>
        <v>0</v>
      </c>
      <c r="G54" s="29">
        <f t="shared" si="18"/>
        <v>4784.97</v>
      </c>
      <c r="H54" s="29">
        <f t="shared" si="18"/>
        <v>2450.23</v>
      </c>
      <c r="I54" s="29">
        <f t="shared" si="18"/>
        <v>420.75</v>
      </c>
      <c r="J54" s="29">
        <v>1913.99</v>
      </c>
      <c r="K54" s="29">
        <f t="shared" ref="K54:T54" si="19">SUM(K27:K53)</f>
        <v>4489.88</v>
      </c>
      <c r="L54" s="29">
        <f t="shared" si="19"/>
        <v>2454.15</v>
      </c>
      <c r="M54" s="29">
        <f t="shared" si="19"/>
        <v>239.77</v>
      </c>
      <c r="N54" s="29">
        <f t="shared" si="19"/>
        <v>287.52</v>
      </c>
      <c r="O54" s="29">
        <f t="shared" si="19"/>
        <v>1508.44</v>
      </c>
      <c r="P54" s="29">
        <f t="shared" si="19"/>
        <v>295.09</v>
      </c>
      <c r="Q54" s="29">
        <f t="shared" si="19"/>
        <v>-3.92</v>
      </c>
      <c r="R54" s="29">
        <f t="shared" si="19"/>
        <v>180.98</v>
      </c>
      <c r="S54" s="29">
        <f t="shared" si="19"/>
        <v>118.03</v>
      </c>
      <c r="T54" s="49"/>
    </row>
    <row r="55" spans="1:1">
      <c r="A55" s="30"/>
    </row>
    <row r="56" spans="1:1">
      <c r="A56" s="30"/>
    </row>
    <row r="57" spans="1:1">
      <c r="A57" s="30"/>
    </row>
    <row r="58" spans="1:1">
      <c r="A58" s="30"/>
    </row>
    <row r="59" spans="1:1">
      <c r="A59" s="30"/>
    </row>
    <row r="60" spans="1:1">
      <c r="A60" s="30"/>
    </row>
    <row r="61" spans="1:1">
      <c r="A61" s="30"/>
    </row>
    <row r="62" spans="1:1">
      <c r="A62" s="30"/>
    </row>
    <row r="63" spans="1:1">
      <c r="A63" s="30"/>
    </row>
    <row r="64" spans="1:1">
      <c r="A64" s="30"/>
    </row>
    <row r="65" spans="1:1">
      <c r="A65" s="30"/>
    </row>
    <row r="66" spans="1:1">
      <c r="A66" s="30"/>
    </row>
    <row r="67" spans="1:1">
      <c r="A67" s="30"/>
    </row>
    <row r="68" spans="1:1">
      <c r="A68" s="30"/>
    </row>
    <row r="69" spans="1:1">
      <c r="A69" s="30"/>
    </row>
  </sheetData>
  <mergeCells count="27">
    <mergeCell ref="A2:T2"/>
    <mergeCell ref="C4:J4"/>
    <mergeCell ref="K4:O4"/>
    <mergeCell ref="P4:S4"/>
    <mergeCell ref="H5:J5"/>
    <mergeCell ref="A7:B7"/>
    <mergeCell ref="A26:B26"/>
    <mergeCell ref="A54:B54"/>
    <mergeCell ref="A4:A6"/>
    <mergeCell ref="B4:B6"/>
    <mergeCell ref="C5:C6"/>
    <mergeCell ref="D5:D6"/>
    <mergeCell ref="E5:E6"/>
    <mergeCell ref="F5:F6"/>
    <mergeCell ref="G5:G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T8:T26"/>
    <mergeCell ref="T27:T54"/>
  </mergeCells>
  <printOptions horizontalCentered="1"/>
  <pageMargins left="0.393055555555556" right="0.393055555555556" top="0.235416666666667" bottom="0.0777777777777778" header="0.0777777777777778" footer="0.196527777777778"/>
  <pageSetup paperSize="9" scale="66" fitToHeight="0" orientation="landscape" horizontalDpi="600"/>
  <headerFooter alignWithMargins="0"/>
  <rowBreaks count="3" manualBreakCount="3">
    <brk id="26" max="16383" man="1"/>
    <brk id="65" max="255" man="1"/>
    <brk id="70" max="25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R14" sqref="P14:R14"/>
    </sheetView>
  </sheetViews>
  <sheetFormatPr defaultColWidth="8.89166666666667" defaultRowHeight="13.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公用经费（计算稿） (修改后)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张荔</cp:lastModifiedBy>
  <dcterms:created xsi:type="dcterms:W3CDTF">2024-07-02T10:27:00Z</dcterms:created>
  <dcterms:modified xsi:type="dcterms:W3CDTF">2025-08-29T02:54:55Z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F2B32ADA82A74E83966BE66223DF4B4A_13</vt:lpwstr>
  </property>
  <property fmtid="{D5CDD505-2E9C-101B-9397-08002B2CF9AE}" pid="3" name="KSOProductBuildVer">
    <vt:lpwstr>2052-10.8.0.5391</vt:lpwstr>
  </property>
</Properties>
</file>